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<sst xmlns="http://schemas.openxmlformats.org/spreadsheetml/2006/main" count="692" uniqueCount="360">
  <si>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</si>
  <si>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</si>
  <si>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</si>
  <si>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</si>
  <si>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</si>
  <si>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</si>
  <si>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</si>
  <si>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</si>
  <si>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</si>
  <si>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</si>
  <si>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</si>
  <si>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</si>
  <si>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</si>
  <si>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</si>
  <si>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</si>
  <si>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</si>
  <si>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</si>
  <si>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</si>
  <si>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</si>
  <si>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</si>
  <si>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</si>
  <si>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</si>
  <si>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</si>
  <si>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</si>
  <si>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</si>
  <si>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</si>
  <si>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</si>
  <si>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</si>
  <si>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</si>
  <si>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</si>
  <si>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</si>
  <si>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</si>
  <si>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</si>
  <si>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</si>
  <si>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</si>
  <si>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</si>
  <si>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</si>
  <si>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</si>
  <si>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</si>
  <si>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</si>
  <si>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</si>
  <si>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</si>
  <si>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</si>
  <si>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</si>
  <si>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</si>
  <si>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</si>
  <si>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</si>
  <si>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</si>
  <si>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</si>
  <si>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</si>
  <si>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</si>
  <si>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</si>
  <si>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</si>
  <si>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</si>
  <si>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</si>
  <si>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</si>
  <si>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</si>
  <si>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</si>
  <si>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</si>
  <si>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</si>
  <si>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</si>
  <si>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</si>
  <si>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</si>
  <si>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</si>
  <si>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</si>
  <si>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</si>
  <si>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</si>
  <si>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</si>
  <si>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</si>
  <si>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</si>
  <si>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</si>
  <si>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</si>
  <si>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</si>
  <si>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</si>
  <si>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</si>
  <si>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</si>
  <si>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</si>
  <si>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</si>
  <si>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</si>
  <si>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</si>
  <si>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</si>
  <si>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</si>
  <si>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</si>
  <si>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</si>
  <si>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</si>
  <si>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</si>
  <si>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</si>
  <si>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</si>
  <si>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</si>
  <si>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</si>
  <si>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</si>
  <si>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</si>
  <si>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</si>
  <si>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</si>
  <si>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</si>
  <si>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</si>
  <si>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</si>
  <si>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</si>
  <si>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</si>
  <si>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</si>
  <si>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</si>
  <si>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</si>
  <si>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</si>
  <si>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</si>
  <si>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</si>
  <si>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</si>
  <si>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</si>
  <si>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</si>
  <si>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</si>
  <si>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</si>
  <si>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</si>
  <si>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</si>
  <si>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</si>
  <si>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</si>
  <si>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</si>
  <si>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</si>
  <si>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</si>
  <si>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</si>
  <si>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</si>
  <si>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</si>
  <si>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</si>
  <si>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</si>
  <si>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</si>
  <si>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</si>
  <si>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</si>
  <si>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</si>
  <si>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</si>
  <si>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</si>
  <si>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</si>
  <si>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</si>
  <si>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</si>
  <si>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</si>
  <si>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</si>
  <si>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</si>
  <si>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</si>
  <si>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</si>
  <si>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</si>
  <si>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</si>
  <si>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</si>
  <si>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</si>
  <si>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</si>
  <si>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</si>
  <si>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</si>
  <si>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</si>
  <si>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</si>
  <si>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</si>
  <si>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</si>
  <si>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</si>
  <si>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</si>
  <si>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</si>
  <si>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</si>
  <si>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</si>
  <si>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</si>
  <si>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</si>
  <si>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</si>
  <si>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</si>
  <si>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</si>
  <si>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</si>
  <si>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</si>
  <si>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</si>
  <si>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</si>
  <si>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</si>
  <si>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</si>
  <si>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</si>
  <si>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</si>
  <si>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</si>
  <si>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</si>
  <si>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</si>
  <si>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</si>
  <si>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</si>
  <si>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</si>
  <si>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</si>
  <si>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</si>
  <si>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</si>
  <si>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</si>
  <si>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</si>
  <si>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</si>
  <si>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</si>
  <si>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</si>
  <si>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</si>
  <si>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</si>
  <si>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</si>
  <si>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</si>
  <si>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</si>
  <si>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</si>
  <si>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</si>
  <si>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</si>
  <si>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</si>
  <si>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</si>
  <si>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</si>
  <si>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</si>
  <si>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</si>
  <si>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</si>
  <si>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</si>
  <si>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</si>
  <si>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</si>
  <si>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</si>
  <si>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</si>
  <si>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</si>
  <si>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</si>
  <si>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</si>
  <si>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</si>
  <si>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</si>
  <si>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</si>
  <si>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</si>
  <si>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</si>
  <si>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</si>
  <si>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</si>
  <si>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</si>
  <si>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</si>
  <si>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</si>
  <si>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</si>
  <si>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</si>
  <si>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</si>
  <si>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</si>
  <si>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</si>
  <si>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</si>
  <si>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</si>
  <si>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</si>
  <si>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</si>
  <si>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</si>
  <si>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</si>
  <si>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</si>
  <si>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</si>
  <si>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</si>
  <si>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</si>
  <si>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</si>
  <si>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</si>
  <si>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</si>
  <si>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</si>
  <si>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</si>
  <si>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</si>
  <si>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</si>
  <si>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</si>
  <si>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</si>
  <si>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</si>
  <si>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</si>
  <si>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</si>
  <si>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</si>
  <si>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</si>
  <si>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</si>
  <si>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</si>
  <si>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</si>
  <si>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</si>
  <si>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</si>
  <si>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</si>
  <si>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</si>
  <si>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</si>
  <si>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</si>
  <si>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</si>
  <si>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</si>
  <si>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</si>
  <si>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</si>
  <si>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</si>
  <si>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</si>
  <si>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</si>
  <si>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</si>
  <si>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</si>
  <si>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</si>
  <si>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</si>
  <si>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</si>
  <si>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</si>
  <si>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</si>
  <si>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</si>
  <si>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</si>
  <si>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</si>
  <si>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</si>
  <si>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</si>
  <si>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</si>
  <si>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</si>
  <si>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</si>
  <si>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</si>
  <si>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</si>
  <si>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</si>
  <si>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</si>
  <si>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</si>
  <si>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</si>
  <si>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</si>
  <si>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</si>
  <si>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</si>
  <si>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</si>
  <si>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</si>
  <si>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</si>
  <si>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</si>
  <si>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</si>
  <si>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</si>
  <si>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</si>
  <si>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</si>
  <si>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</si>
  <si>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</si>
  <si>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</si>
  <si>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</si>
  <si>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</si>
  <si>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</si>
  <si>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</si>
  <si>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</si>
  <si>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</si>
  <si>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</si>
  <si>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</si>
  <si>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</si>
  <si>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</si>
  <si>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</si>
  <si>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</si>
  <si>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</si>
  <si>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</si>
  <si>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</si>
  <si>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</si>
  <si>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</si>
  <si>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</si>
  <si>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</si>
  <si>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</si>
  <si>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</si>
  <si>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</si>
  <si>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</si>
  <si>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</si>
  <si>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</si>
  <si>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</si>
  <si>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</si>
  <si>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</si>
  <si>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</si>
  <si>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</si>
  <si>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</si>
  <si>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</si>
  <si>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</si>
  <si>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</si>
  <si>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</si>
  <si>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</si>
  <si>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</si>
  <si>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</si>
  <si>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</si>
  <si>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</si>
  <si>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</si>
  <si>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</si>
  <si>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</si>
  <si>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</si>
  <si>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</si>
  <si>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</si>
  <si>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</si>
  <si>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</si>
  <si>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</si>
  <si>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</si>
  <si>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</si>
  <si>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</si>
  <si>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</si>
  <si>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</si>
  <si>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</si>
  <si>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</si>
  <si>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</si>
  <si>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</si>
  <si>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</si>
  <si>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</si>
  <si>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</si>
  <si>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</si>
  <si>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</si>
  <si>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</si>
  <si>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</si>
  <si>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</si>
  <si>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</si>
  <si>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"25" травня  2021 р.</t>
  </si>
  <si>
    <r>
      <t>"</t>
    </r>
    <r>
      <rPr>
        <u val="single"/>
        <sz val="20"/>
        <rFont val="Arial Cyr"/>
        <family val="0"/>
      </rPr>
      <t xml:space="preserve">    24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</si>
</sst>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1.emf" /><Relationship Id="rId3" Type="http://schemas.openxmlformats.org/officeDocument/2006/relationships/image" Target="../media/image18.emf" /><Relationship Id="rId4" Type="http://schemas.openxmlformats.org/officeDocument/2006/relationships/image" Target="../media/image23.emf" /><Relationship Id="rId5" Type="http://schemas.openxmlformats.org/officeDocument/2006/relationships/image" Target="../media/image1.emf" /><Relationship Id="rId6" Type="http://schemas.openxmlformats.org/officeDocument/2006/relationships/image" Target="../media/image33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34.emf" /><Relationship Id="rId10" Type="http://schemas.openxmlformats.org/officeDocument/2006/relationships/image" Target="../media/image37.emf" /><Relationship Id="rId11" Type="http://schemas.openxmlformats.org/officeDocument/2006/relationships/image" Target="../media/image20.emf" /><Relationship Id="rId12" Type="http://schemas.openxmlformats.org/officeDocument/2006/relationships/image" Target="../media/image36.emf" /><Relationship Id="rId13" Type="http://schemas.openxmlformats.org/officeDocument/2006/relationships/image" Target="../media/image26.emf" /><Relationship Id="rId14" Type="http://schemas.openxmlformats.org/officeDocument/2006/relationships/image" Target="../media/image25.emf" /><Relationship Id="rId15" Type="http://schemas.openxmlformats.org/officeDocument/2006/relationships/image" Target="../media/image28.emf" /><Relationship Id="rId16" Type="http://schemas.openxmlformats.org/officeDocument/2006/relationships/image" Target="../media/image27.emf" /><Relationship Id="rId17" Type="http://schemas.openxmlformats.org/officeDocument/2006/relationships/image" Target="../media/image30.emf" /><Relationship Id="rId18" Type="http://schemas.openxmlformats.org/officeDocument/2006/relationships/image" Target="../media/image19.emf" /><Relationship Id="rId19" Type="http://schemas.openxmlformats.org/officeDocument/2006/relationships/image" Target="../media/image29.emf" /><Relationship Id="rId20" Type="http://schemas.openxmlformats.org/officeDocument/2006/relationships/image" Target="../media/image32.emf" /><Relationship Id="rId21" Type="http://schemas.openxmlformats.org/officeDocument/2006/relationships/image" Target="../media/image35.emf" /><Relationship Id="rId22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P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15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358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359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86.43668999999998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126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94</v>
      </c>
      <c r="M21" s="67" t="s">
        <v>105</v>
      </c>
      <c r="N21" s="84"/>
      <c r="O21" s="70" t="s">
        <v>306</v>
      </c>
      <c r="P21" s="67" t="s">
        <v>161</v>
      </c>
      <c r="Q21" s="70" t="s">
        <v>339</v>
      </c>
      <c r="R21" s="67" t="s">
        <v>107</v>
      </c>
      <c r="S21" s="67" t="s">
        <v>10</v>
      </c>
      <c r="T21" s="67"/>
      <c r="U21" s="67"/>
      <c r="V21" s="67"/>
      <c r="W21" s="67" t="s">
        <v>242</v>
      </c>
      <c r="X21" s="67" t="s">
        <v>8</v>
      </c>
      <c r="Y21" s="84"/>
      <c r="Z21" s="70" t="s">
        <v>83</v>
      </c>
      <c r="AA21" s="67" t="s">
        <v>316</v>
      </c>
      <c r="AB21" s="67" t="s">
        <v>166</v>
      </c>
      <c r="AC21" s="67" t="s">
        <v>9</v>
      </c>
      <c r="AD21" s="67" t="s">
        <v>10</v>
      </c>
      <c r="AE21" s="67" t="s">
        <v>108</v>
      </c>
      <c r="AF21" s="67"/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15</v>
      </c>
      <c r="H23" s="20">
        <f>G23</f>
        <v>15</v>
      </c>
      <c r="I23" s="20">
        <f>G23</f>
        <v>15</v>
      </c>
      <c r="J23" s="20">
        <f>G23</f>
        <v>15</v>
      </c>
      <c r="K23" s="20">
        <f>G23</f>
        <v>15</v>
      </c>
      <c r="L23" s="20">
        <f>G23</f>
        <v>15</v>
      </c>
      <c r="M23" s="20">
        <f>G23</f>
        <v>15</v>
      </c>
      <c r="N23" s="86">
        <f>G23</f>
        <v>15</v>
      </c>
      <c r="O23" s="21">
        <v>15</v>
      </c>
      <c r="P23" s="20">
        <f aca="true" t="shared" si="0" ref="P23:V23">O23</f>
        <v>15</v>
      </c>
      <c r="Q23" s="21">
        <f t="shared" si="0"/>
        <v>15</v>
      </c>
      <c r="R23" s="20">
        <f t="shared" si="0"/>
        <v>15</v>
      </c>
      <c r="S23" s="20">
        <f t="shared" si="0"/>
        <v>15</v>
      </c>
      <c r="T23" s="20">
        <f t="shared" si="0"/>
        <v>15</v>
      </c>
      <c r="U23" s="20">
        <f t="shared" si="0"/>
        <v>15</v>
      </c>
      <c r="V23" s="20">
        <f t="shared" si="0"/>
        <v>15</v>
      </c>
      <c r="W23" s="20">
        <f>G23</f>
        <v>15</v>
      </c>
      <c r="X23" s="20">
        <f>W23</f>
        <v>15</v>
      </c>
      <c r="Y23" s="86">
        <f>X23</f>
        <v>15</v>
      </c>
      <c r="Z23" s="21">
        <v>15</v>
      </c>
      <c r="AA23" s="20">
        <f>Z23</f>
        <v>15</v>
      </c>
      <c r="AB23" s="20">
        <f aca="true" t="shared" si="1" ref="AB23:AG23">AA23</f>
        <v>15</v>
      </c>
      <c r="AC23" s="20">
        <f t="shared" si="1"/>
        <v>15</v>
      </c>
      <c r="AD23" s="20">
        <f t="shared" si="1"/>
        <v>15</v>
      </c>
      <c r="AE23" s="20">
        <f t="shared" si="1"/>
        <v>15</v>
      </c>
      <c r="AF23" s="20">
        <f t="shared" si="1"/>
        <v>15</v>
      </c>
      <c r="AG23" s="86">
        <f t="shared" si="1"/>
        <v>15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260</v>
      </c>
      <c r="Q24" s="41">
        <f>IF(обед3="хліб житній",DU2,(IF(обед3="хліб пшеничний",DT2,(VLOOKUP(обед3,таб,67,FALSE)))))</f>
        <v>75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130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0.13</v>
      </c>
      <c r="AJ27" s="162"/>
      <c r="AK27" s="154">
        <f>SUM(G28:AG28)</f>
        <v>1.95</v>
      </c>
      <c r="AL27" s="154"/>
      <c r="AM27" s="213">
        <f>IF(AK27=0,0,AS117)</f>
        <v>117.5</v>
      </c>
      <c r="AN27" s="155">
        <f>AK27*AM27</f>
        <v>229.125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1.95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</v>
      </c>
      <c r="AJ33" s="162"/>
      <c r="AK33" s="154">
        <f>SUM(G34:AG34)</f>
        <v>0</v>
      </c>
      <c r="AL33" s="154"/>
      <c r="AM33" s="21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0.116</v>
      </c>
      <c r="AJ37" s="162"/>
      <c r="AK37" s="154">
        <f>SUM(G38:AG38)</f>
        <v>1.74</v>
      </c>
      <c r="AL37" s="154"/>
      <c r="AM37" s="213">
        <f>IF(AK37=0,0,AX117)</f>
        <v>57.16</v>
      </c>
      <c r="AN37" s="155">
        <f>AK37*AM37</f>
        <v>99.4584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1.74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0.045</v>
      </c>
      <c r="AJ41" s="162"/>
      <c r="AK41" s="154">
        <f>SUM(G42:AG42)</f>
        <v>0.6749999999999999</v>
      </c>
      <c r="AL41" s="154"/>
      <c r="AM41" s="213">
        <f>IF(AK41=0,0,AZ117)</f>
        <v>181.81</v>
      </c>
      <c r="AN41" s="155">
        <f>AK41*AM41</f>
        <v>122.72174999999999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0.075</v>
      </c>
      <c r="H42" s="47">
        <f t="shared" si="26"/>
      </c>
      <c r="I42" s="46">
        <f t="shared" si="26"/>
        <v>0.225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0.15</v>
      </c>
      <c r="P42" s="46">
        <f t="shared" si="27"/>
        <v>0.12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0.105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f>VLOOKUP(обед1,таб,13,FALSE)</f>
        <v>4</v>
      </c>
      <c r="P47" s="28">
        <v>4</v>
      </c>
      <c r="Q47" s="29">
        <f>VLOOKUP(обед3,таб,13,FALSE)</f>
        <v>3.8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7.5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0.022299999999999997</v>
      </c>
      <c r="AJ47" s="162"/>
      <c r="AK47" s="154">
        <f>SUM(G48:AG48)</f>
        <v>0.33449999999999996</v>
      </c>
      <c r="AL47" s="154"/>
      <c r="AM47" s="213">
        <f>IF(AK47=0,0,BC117)</f>
        <v>44</v>
      </c>
      <c r="AN47" s="155">
        <f>AK47*AM47</f>
        <v>14.717999999999998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0.06</v>
      </c>
      <c r="P48" s="46">
        <f t="shared" si="36"/>
        <v>0.06</v>
      </c>
      <c r="Q48" s="47">
        <f t="shared" si="36"/>
        <v>0.057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0.045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  <v>0.1125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0.24100000000000002</v>
      </c>
      <c r="AJ49" s="162"/>
      <c r="AK49" s="154">
        <f>SUM(G50:AG50)</f>
        <v>3.615</v>
      </c>
      <c r="AL49" s="154"/>
      <c r="AM49" s="213">
        <f>IF(AK49=0,0,BD117)</f>
        <v>18.8</v>
      </c>
      <c r="AN49" s="155">
        <f>AK49*AM49</f>
        <v>67.962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2.115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1.5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0.20800000000000002</v>
      </c>
      <c r="AJ53" s="162"/>
      <c r="AK53" s="154">
        <f>SUM(G54:AG54)</f>
        <v>3.12</v>
      </c>
      <c r="AL53" s="154"/>
      <c r="AM53" s="213">
        <f>IF(AK53=0,0,BF117)</f>
        <v>24.53</v>
      </c>
      <c r="AN53" s="155">
        <f>AK53*AM53</f>
        <v>76.5336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3.12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0.3</v>
      </c>
      <c r="AL55" s="154"/>
      <c r="AM55" s="213">
        <f>IF(AK55=0,0,BG117)</f>
        <v>63.86</v>
      </c>
      <c r="AN55" s="155">
        <f>AK55*AM55</f>
        <v>19.157999999999998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107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0.107</v>
      </c>
      <c r="AJ57" s="162"/>
      <c r="AK57" s="154">
        <f>SUM(G58:AG58)</f>
        <v>1.605</v>
      </c>
      <c r="AL57" s="154"/>
      <c r="AM57" s="213">
        <f>IF(AK57=0,0,BH117)</f>
        <v>58.96</v>
      </c>
      <c r="AN57" s="155">
        <f>AK57*AM57</f>
        <v>94.6308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1.605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0.015000000000000001</v>
      </c>
      <c r="AJ59" s="162"/>
      <c r="AK59" s="154">
        <f>SUM(G60:AG60)</f>
        <v>0.225</v>
      </c>
      <c r="AL59" s="154"/>
      <c r="AM59" s="213">
        <f>IF(AK59=0,0,BI117)</f>
        <v>140.8</v>
      </c>
      <c r="AN59" s="155">
        <f>AK59*AM59</f>
        <v>31.680000000000003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0.225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0.2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1.28</v>
      </c>
      <c r="AJ61" s="162"/>
      <c r="AK61" s="160">
        <f>SUM(G62:AG62)</f>
        <v>19.2</v>
      </c>
      <c r="AL61" s="160"/>
      <c r="AM61" s="213">
        <f>IF(AK61=0,0,BJ117)</f>
        <v>2.7</v>
      </c>
      <c r="AN61" s="155">
        <f>AK61*AM61</f>
        <v>51.84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  <v>15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1.2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  <v>3</v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7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0.009000000000000001</v>
      </c>
      <c r="AJ65" s="162"/>
      <c r="AK65" s="154">
        <f>SUM(G66:AG66)</f>
        <v>0.135</v>
      </c>
      <c r="AL65" s="154"/>
      <c r="AM65" s="213">
        <f>IF(AK65=0,0,BL117)</f>
        <v>11.4</v>
      </c>
      <c r="AN65" s="155">
        <f>AK65*AM65</f>
        <v>1.5390000000000001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0.105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0.03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</v>
      </c>
      <c r="AJ69" s="162"/>
      <c r="AK69" s="154">
        <f>SUM(G70:AG70)</f>
        <v>0</v>
      </c>
      <c r="AL69" s="154"/>
      <c r="AM69" s="21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/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</v>
      </c>
      <c r="AJ71" s="162"/>
      <c r="AK71" s="154">
        <f>SUM(G72:AG72)</f>
        <v>0</v>
      </c>
      <c r="AL71" s="154"/>
      <c r="AM71" s="21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40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0.04</v>
      </c>
      <c r="AJ73" s="162"/>
      <c r="AK73" s="154">
        <f>SUM(G74:AG74)</f>
        <v>0.6</v>
      </c>
      <c r="AL73" s="154"/>
      <c r="AM73" s="213">
        <f>IF(AK73=0,0,BP117)</f>
        <v>11.25</v>
      </c>
      <c r="AN73" s="155">
        <f>AK73*AM73</f>
        <v>6.75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  <v>0.6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12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0.012</v>
      </c>
      <c r="AJ83" s="162"/>
      <c r="AK83" s="154">
        <f>SUM(G84:AG84)</f>
        <v>0.18</v>
      </c>
      <c r="AL83" s="154"/>
      <c r="AM83" s="213">
        <f>IF(AK83=0,0,BR117)</f>
        <v>24.1</v>
      </c>
      <c r="AN83" s="155">
        <f>AK83*AM83</f>
        <v>4.338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  <v>0.18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12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0.057</v>
      </c>
      <c r="AJ97" s="162"/>
      <c r="AK97" s="154">
        <f>SUM(G98:AG98)</f>
        <v>0.855</v>
      </c>
      <c r="AL97" s="154"/>
      <c r="AM97" s="213">
        <f>IF(AK97=0,0,BW117)</f>
        <v>21</v>
      </c>
      <c r="AN97" s="155">
        <f>AK97*AM97</f>
        <v>17.955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0.075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0.18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0.030000000000000002</v>
      </c>
      <c r="AJ105" s="162"/>
      <c r="AK105" s="154">
        <f>SUM(G106:AG106)</f>
        <v>0.45</v>
      </c>
      <c r="AL105" s="154"/>
      <c r="AM105" s="213">
        <f>IF(AK105=0,0,CA117)</f>
        <v>58.24</v>
      </c>
      <c r="AN105" s="155">
        <f>AK105*AM105</f>
        <v>26.208000000000002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0.45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0.02</v>
      </c>
      <c r="AJ107" s="162"/>
      <c r="AK107" s="154">
        <f>SUM(G108:AG108)</f>
        <v>0.3</v>
      </c>
      <c r="AL107" s="154"/>
      <c r="AM107" s="213">
        <f>IF(AK107=0,0,CB117)</f>
        <v>62</v>
      </c>
      <c r="AN107" s="155">
        <f>AK107*AM107</f>
        <v>18.599999999999998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</v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0.18000000000000002</v>
      </c>
      <c r="AJ111" s="162"/>
      <c r="AK111" s="154">
        <f>SUM(G112:AG112)</f>
        <v>2.7</v>
      </c>
      <c r="AL111" s="154"/>
      <c r="AM111" s="213">
        <f>IF(AK111=0,0,CD117)</f>
        <v>21.7</v>
      </c>
      <c r="AN111" s="155">
        <f>AK111*AM111</f>
        <v>58.59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2.7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</v>
      </c>
      <c r="AJ115" s="162"/>
      <c r="AK115" s="154">
        <f>SUM(G116:AG116)</f>
        <v>4.5</v>
      </c>
      <c r="AL115" s="154"/>
      <c r="AM115" s="213">
        <f>IF(AK115=0,0,CF117)</f>
        <v>16.8</v>
      </c>
      <c r="AN115" s="155">
        <f>AK115*AM115</f>
        <v>75.60000000000001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4.5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85</v>
      </c>
      <c r="P125" s="38">
        <f>VLOOKUP(обед2,таб,43,FALSE)</f>
        <v>197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0.462</v>
      </c>
      <c r="AJ125" s="162"/>
      <c r="AK125" s="154">
        <f>SUM(G126:AG126)</f>
        <v>6.930000000000001</v>
      </c>
      <c r="AL125" s="154"/>
      <c r="AM125" s="213">
        <f>IF(AK125=0,0,CG117)</f>
        <v>13.1</v>
      </c>
      <c r="AN125" s="155">
        <f>AK125*AM125</f>
        <v>90.783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1.275</v>
      </c>
      <c r="P126" s="45">
        <f t="shared" si="150"/>
        <v>2.955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2.7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84.4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0.0844</v>
      </c>
      <c r="AJ127" s="162"/>
      <c r="AK127" s="154">
        <f>SUM(G128:AG128)</f>
        <v>1.266</v>
      </c>
      <c r="AL127" s="154"/>
      <c r="AM127" s="213">
        <f>IF(AK127=0,0,CH117)</f>
        <v>4.25</v>
      </c>
      <c r="AN127" s="155">
        <f>AK127*AM127</f>
        <v>5.3805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  <v>1.266</v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v>25</v>
      </c>
      <c r="P129" s="38">
        <v>15</v>
      </c>
      <c r="Q129" s="37">
        <v>10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v>25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0.075</v>
      </c>
      <c r="AJ129" s="162"/>
      <c r="AK129" s="154">
        <f>SUM(G130:AG130)</f>
        <v>1.125</v>
      </c>
      <c r="AL129" s="154"/>
      <c r="AM129" s="213">
        <f>IF(AK129=0,0,CI117)</f>
        <v>5.9</v>
      </c>
      <c r="AN129" s="155">
        <f>AK129*AM129</f>
        <v>6.6375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0.375</v>
      </c>
      <c r="P130" s="45">
        <f t="shared" si="156"/>
        <v>0.225</v>
      </c>
      <c r="Q130" s="49">
        <f t="shared" si="156"/>
        <v>0.15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  <v>0.375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v>25</v>
      </c>
      <c r="P131" s="35">
        <v>15</v>
      </c>
      <c r="Q131" s="34">
        <v>10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v>35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0.08499999999999999</v>
      </c>
      <c r="AJ131" s="162"/>
      <c r="AK131" s="154">
        <f>SUM(G132:AG132)</f>
        <v>1.275</v>
      </c>
      <c r="AL131" s="154"/>
      <c r="AM131" s="213">
        <f>IF(AK131=0,0,CJ117)</f>
        <v>7.8</v>
      </c>
      <c r="AN131" s="155">
        <f>AK131*AM131</f>
        <v>9.944999999999999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0.375</v>
      </c>
      <c r="P132" s="46">
        <f t="shared" si="159"/>
        <v>0.225</v>
      </c>
      <c r="Q132" s="47">
        <f t="shared" si="159"/>
        <v>0.15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  <v>0.525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</v>
      </c>
      <c r="AJ135" s="162"/>
      <c r="AK135" s="154">
        <f>SUM(G136:AG136)</f>
        <v>0</v>
      </c>
      <c r="AL135" s="154"/>
      <c r="AM135" s="21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</v>
      </c>
      <c r="AJ137" s="162"/>
      <c r="AK137" s="154">
        <f>SUM(G138:AG138)</f>
        <v>0</v>
      </c>
      <c r="AL137" s="154"/>
      <c r="AM137" s="213">
        <f>IF(AK137=0,0,CO117)</f>
        <v>0</v>
      </c>
      <c r="AN137" s="155">
        <f>AK137*AM137</f>
        <v>0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1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0.004</v>
      </c>
      <c r="AJ141" s="162"/>
      <c r="AK141" s="154">
        <f>SUM(G142:AG142)</f>
        <v>0.06</v>
      </c>
      <c r="AL141" s="154"/>
      <c r="AM141" s="213">
        <f>IF(AK141=0,0,CM117)</f>
        <v>52.8</v>
      </c>
      <c r="AN141" s="155">
        <f>AK141*AM141</f>
        <v>3.1679999999999997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0.03</v>
      </c>
      <c r="P142" s="45">
        <f t="shared" si="174"/>
        <v>0.015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  <v>0.015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0.1</v>
      </c>
      <c r="AJ145" s="162"/>
      <c r="AK145" s="154">
        <f>SUM(G146:AG146)</f>
        <v>1.5</v>
      </c>
      <c r="AL145" s="154"/>
      <c r="AM145" s="213">
        <f>IF(AK145=0,0,CP117)</f>
        <v>56.4</v>
      </c>
      <c r="AN145" s="155">
        <f>AK145*AM145</f>
        <v>84.6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1.5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</v>
      </c>
      <c r="AJ147" s="162"/>
      <c r="AK147" s="154">
        <f>SUM(G148:AG148)</f>
        <v>4.95</v>
      </c>
      <c r="AL147" s="154"/>
      <c r="AM147" s="213">
        <f>IF(AK147=0,0,CQ117)</f>
        <v>13.8</v>
      </c>
      <c r="AN147" s="155">
        <f>AK147*AM147</f>
        <v>68.31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1.5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2.25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v>1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0.001</v>
      </c>
      <c r="AJ151" s="160"/>
      <c r="AK151" s="160">
        <f>SUM(G152:AG152)</f>
        <v>0.015</v>
      </c>
      <c r="AL151" s="160"/>
      <c r="AM151" s="213">
        <v>150</v>
      </c>
      <c r="AN151" s="155">
        <f>AK151*AM151</f>
        <v>2.25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  <v>0.015</v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0.002</v>
      </c>
      <c r="AJ157" s="162"/>
      <c r="AK157" s="154">
        <f>SUM(G158:AG158)</f>
        <v>0.03</v>
      </c>
      <c r="AL157" s="154"/>
      <c r="AM157" s="213">
        <f>IF(AK157=0,0,CV117)</f>
        <v>150</v>
      </c>
      <c r="AN157" s="155">
        <f>AK157*AM157</f>
        <v>4.5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0.12</v>
      </c>
      <c r="AL163" s="154"/>
      <c r="AM163" s="213">
        <f>IF(AK163=0,0,CY117)</f>
        <v>10.24</v>
      </c>
      <c r="AN163" s="155">
        <f>AK163*AM163</f>
        <v>1.2288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</v>
      </c>
      <c r="AJ165" s="162"/>
      <c r="AK165" s="154">
        <f>SUM(G166:AG166)</f>
        <v>0</v>
      </c>
      <c r="AL165" s="154"/>
      <c r="AM165" s="21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0.004</v>
      </c>
      <c r="AJ175" s="162"/>
      <c r="AK175" s="154">
        <f>SUM(G176:AG176)</f>
        <v>0.06</v>
      </c>
      <c r="AL175" s="154"/>
      <c r="AM175" s="213">
        <f>IF(AK175=0,0,DI117)</f>
        <v>39</v>
      </c>
      <c r="AN175" s="155">
        <f>AK175*AM175</f>
        <v>2.34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0.03</v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  <v>0.03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1296.5503499999998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2021-05-24T05:53:31Z</cp:lastPrinted>
  <dcterms:created xsi:type="dcterms:W3CDTF">1996-10-08T23:32:33Z</dcterms:created>
  <dcterms:modified xsi:type="dcterms:W3CDTF">2021-05-26T04:34:33Z</dcterms:modified>
  <cp:category/>
  <cp:version/>
  <cp:contentType/>
  <cp:contentStatus/>
</cp:coreProperties>
</file>